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F:\AAA-Ad\0-EG Rafaël de Rivier\Oudsten\Jaarverslagen\2020\Documenten website\"/>
    </mc:Choice>
  </mc:AlternateContent>
  <xr:revisionPtr revIDLastSave="0" documentId="13_ncr:1_{57E43F8C-6D27-4D44-B37E-5FEC3C18EF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erealiseerd 2019" sheetId="4" r:id="rId1"/>
  </sheets>
  <definedNames>
    <definedName name="_xlnm.Print_Area" localSheetId="0">'Gerealiseerd 2019'!$A$4:$L$50</definedName>
  </definedNames>
  <calcPr calcId="191029" calcMode="autoNoTable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4" l="1"/>
  <c r="F10" i="4"/>
  <c r="F11" i="4"/>
  <c r="F12" i="4"/>
  <c r="F13" i="4"/>
  <c r="F15" i="4"/>
  <c r="F16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B45" i="4"/>
  <c r="D38" i="4"/>
  <c r="E38" i="4"/>
  <c r="D46" i="4"/>
  <c r="D45" i="4"/>
  <c r="D47" i="4"/>
  <c r="C38" i="4"/>
  <c r="B38" i="4"/>
</calcChain>
</file>

<file path=xl/sharedStrings.xml><?xml version="1.0" encoding="utf-8"?>
<sst xmlns="http://schemas.openxmlformats.org/spreadsheetml/2006/main" count="54" uniqueCount="52">
  <si>
    <t>Totaal</t>
  </si>
  <si>
    <t>111 + 112 tienden en bijdrage gemeente</t>
  </si>
  <si>
    <t>222 + 223 aanbidding en muziek</t>
  </si>
  <si>
    <t>224 + 225 peuters en kinderen</t>
  </si>
  <si>
    <t>226 + 254 gastvrijheid</t>
  </si>
  <si>
    <t>231 evangelisatie</t>
  </si>
  <si>
    <t>234 public relation</t>
  </si>
  <si>
    <t>244 conferentie/seminars</t>
  </si>
  <si>
    <t>251 praktische zorg</t>
  </si>
  <si>
    <t>252 jongerenwerk</t>
  </si>
  <si>
    <t>255 gemeenteweekend</t>
  </si>
  <si>
    <t>262 + 265 bestuur en administratie</t>
  </si>
  <si>
    <t>271 + 272 zaal</t>
  </si>
  <si>
    <t>Bedrag bij</t>
  </si>
  <si>
    <t>Bedrag af</t>
  </si>
  <si>
    <t>Betaalrekening 7040</t>
  </si>
  <si>
    <t>Betaalrekening 8939 Turda</t>
  </si>
  <si>
    <t>145 spreekbeurten voorganger</t>
  </si>
  <si>
    <t>221 gastsprekers/studies van gastdocenten</t>
  </si>
  <si>
    <t>a</t>
  </si>
  <si>
    <t>b</t>
  </si>
  <si>
    <t xml:space="preserve">    </t>
  </si>
  <si>
    <r>
      <t>166 Opname uit(</t>
    </r>
    <r>
      <rPr>
        <sz val="10"/>
        <color rgb="FFFF0000"/>
        <rFont val="Arial"/>
        <family val="2"/>
      </rPr>
      <t>+</t>
    </r>
    <r>
      <rPr>
        <sz val="10"/>
        <rFont val="Arial"/>
        <family val="2"/>
      </rPr>
      <t>) / toevopeging aan(</t>
    </r>
    <r>
      <rPr>
        <sz val="10"/>
        <color rgb="FF0070C0"/>
        <rFont val="Arial"/>
        <family val="2"/>
      </rPr>
      <t>-</t>
    </r>
    <r>
      <rPr>
        <sz val="10"/>
        <rFont val="Arial"/>
        <family val="2"/>
      </rPr>
      <t>) reserve</t>
    </r>
  </si>
  <si>
    <t>Verschil</t>
  </si>
  <si>
    <t>Te onderzoeken verschil</t>
  </si>
  <si>
    <t>135 sponsoring studenten</t>
  </si>
  <si>
    <t xml:space="preserve">132 zending </t>
  </si>
  <si>
    <t>199 diverse</t>
  </si>
  <si>
    <t xml:space="preserve"> begroot</t>
  </si>
  <si>
    <t>245 ondersteuning voorganger = 221</t>
  </si>
  <si>
    <t xml:space="preserve">totaal verschil inkomsten tov begroot </t>
  </si>
  <si>
    <t xml:space="preserve">  begroot         2018</t>
  </si>
  <si>
    <t>Datum</t>
  </si>
  <si>
    <t>SALDI</t>
  </si>
  <si>
    <t>Spaarrrekening 7040</t>
  </si>
  <si>
    <t xml:space="preserve">235 + 236 sponsoring studenten </t>
  </si>
  <si>
    <t xml:space="preserve">232 zending </t>
  </si>
  <si>
    <t>000 specifieke collectes</t>
  </si>
  <si>
    <t>299 bijzondere uitgaven of Niet gerubriceerd</t>
  </si>
  <si>
    <t>Betaalrekening  3072 Roemenie Huisje + Kinder</t>
  </si>
  <si>
    <t>140 Roemenie Huisjes</t>
  </si>
  <si>
    <t>142 Roemenie Kindersponsorproject</t>
  </si>
  <si>
    <t>242 Roemenie Kindersponsorproject</t>
  </si>
  <si>
    <t xml:space="preserve">240 Roemenie Huisjes </t>
  </si>
  <si>
    <t>Financiëel Verslag 2019</t>
  </si>
  <si>
    <t>Niet in saldo</t>
  </si>
  <si>
    <t>Controle  a=b     (saldo eind 2018 + ink - uitg)</t>
  </si>
  <si>
    <t>211 tienden Rafael Nederland</t>
  </si>
  <si>
    <t>van 299</t>
  </si>
  <si>
    <t>Roemenië</t>
  </si>
  <si>
    <t>Totaal   bankafschriften                                          €</t>
  </si>
  <si>
    <t xml:space="preserve">   gerealis.         2019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</si>
</sst>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€-413]&quot; &quot;#,##0.00;[Red][$€-413]&quot; &quot;#,##0.00&quot;-&quot;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theme="1"/>
      <name val="Agency FB"/>
      <family val="2"/>
    </font>
    <font>
      <sz val="10"/>
      <color theme="1"/>
      <name val="Times New Roman"/>
      <family val="1"/>
    </font>
    <font>
      <sz val="10"/>
      <color theme="9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Times New Roman"/>
      <family val="1"/>
    </font>
    <font>
      <sz val="11"/>
      <color rgb="FF92D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5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5" fillId="20" borderId="7" applyNumberFormat="0" applyAlignment="0" applyProtection="0"/>
    <xf numFmtId="0" fontId="17" fillId="21" borderId="8" applyNumberFormat="0" applyAlignment="0" applyProtection="0"/>
    <xf numFmtId="0" fontId="16" fillId="0" borderId="9" applyNumberFormat="0" applyFill="0" applyAlignment="0" applyProtection="0"/>
    <xf numFmtId="0" fontId="10" fillId="4" borderId="0" applyNumberFormat="0" applyBorder="0" applyAlignment="0" applyProtection="0"/>
    <xf numFmtId="0" fontId="13" fillId="7" borderId="7" applyNumberFormat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" fillId="23" borderId="13" applyNumberFormat="0" applyFont="0" applyAlignment="0" applyProtection="0"/>
    <xf numFmtId="0" fontId="1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14" fillId="20" borderId="15" applyNumberFormat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28" fillId="0" borderId="0" applyNumberFormat="0" applyBorder="0" applyProtection="0"/>
    <xf numFmtId="165" fontId="28" fillId="0" borderId="0" applyBorder="0" applyProtection="0"/>
  </cellStyleXfs>
  <cellXfs count="93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5" xfId="1" applyBorder="1"/>
    <xf numFmtId="0" fontId="3" fillId="0" borderId="16" xfId="0" applyFont="1" applyBorder="1"/>
    <xf numFmtId="0" fontId="1" fillId="24" borderId="5" xfId="1" applyFill="1" applyBorder="1"/>
    <xf numFmtId="0" fontId="2" fillId="24" borderId="4" xfId="0" applyFont="1" applyFill="1" applyBorder="1"/>
    <xf numFmtId="0" fontId="1" fillId="24" borderId="17" xfId="1" applyFill="1" applyBorder="1"/>
    <xf numFmtId="0" fontId="1" fillId="24" borderId="18" xfId="1" applyFill="1" applyBorder="1"/>
    <xf numFmtId="0" fontId="0" fillId="0" borderId="1" xfId="0" applyBorder="1"/>
    <xf numFmtId="3" fontId="0" fillId="0" borderId="18" xfId="0" applyNumberFormat="1" applyBorder="1"/>
    <xf numFmtId="3" fontId="1" fillId="0" borderId="18" xfId="1" applyNumberFormat="1" applyBorder="1" applyAlignment="1">
      <alignment horizontal="right"/>
    </xf>
    <xf numFmtId="3" fontId="0" fillId="24" borderId="18" xfId="0" applyNumberFormat="1" applyFill="1" applyBorder="1"/>
    <xf numFmtId="3" fontId="1" fillId="24" borderId="18" xfId="1" applyNumberFormat="1" applyFill="1" applyBorder="1" applyAlignment="1">
      <alignment horizontal="right"/>
    </xf>
    <xf numFmtId="3" fontId="2" fillId="24" borderId="18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20" xfId="0" applyBorder="1" applyAlignment="1">
      <alignment horizontal="right"/>
    </xf>
    <xf numFmtId="164" fontId="0" fillId="0" borderId="19" xfId="45" applyNumberFormat="1" applyFont="1" applyBorder="1"/>
    <xf numFmtId="164" fontId="0" fillId="0" borderId="21" xfId="0" applyNumberFormat="1" applyBorder="1"/>
    <xf numFmtId="0" fontId="1" fillId="0" borderId="6" xfId="1" applyBorder="1"/>
    <xf numFmtId="0" fontId="0" fillId="0" borderId="23" xfId="0" applyBorder="1"/>
    <xf numFmtId="3" fontId="0" fillId="0" borderId="22" xfId="0" applyNumberFormat="1" applyBorder="1"/>
    <xf numFmtId="3" fontId="1" fillId="0" borderId="22" xfId="1" applyNumberFormat="1" applyBorder="1" applyAlignment="1">
      <alignment horizontal="right"/>
    </xf>
    <xf numFmtId="3" fontId="0" fillId="0" borderId="6" xfId="0" applyNumberFormat="1" applyBorder="1"/>
    <xf numFmtId="3" fontId="1" fillId="0" borderId="6" xfId="1" applyNumberFormat="1" applyBorder="1" applyAlignment="1">
      <alignment horizontal="right"/>
    </xf>
    <xf numFmtId="3" fontId="4" fillId="0" borderId="22" xfId="1" applyNumberFormat="1" applyFont="1" applyBorder="1" applyAlignment="1">
      <alignment horizontal="right"/>
    </xf>
    <xf numFmtId="164" fontId="0" fillId="0" borderId="6" xfId="45" applyNumberFormat="1" applyFont="1" applyBorder="1"/>
    <xf numFmtId="164" fontId="0" fillId="0" borderId="24" xfId="45" applyNumberFormat="1" applyFont="1" applyBorder="1"/>
    <xf numFmtId="0" fontId="0" fillId="0" borderId="25" xfId="0" applyBorder="1"/>
    <xf numFmtId="164" fontId="0" fillId="0" borderId="25" xfId="45" applyNumberFormat="1" applyFont="1" applyBorder="1"/>
    <xf numFmtId="164" fontId="22" fillId="0" borderId="6" xfId="45" applyNumberFormat="1" applyFont="1" applyBorder="1"/>
    <xf numFmtId="0" fontId="22" fillId="0" borderId="25" xfId="0" applyFont="1" applyBorder="1"/>
    <xf numFmtId="164" fontId="23" fillId="0" borderId="25" xfId="45" applyNumberFormat="1" applyFont="1" applyBorder="1"/>
    <xf numFmtId="3" fontId="1" fillId="0" borderId="26" xfId="1" applyNumberFormat="1" applyBorder="1" applyAlignment="1">
      <alignment horizontal="right"/>
    </xf>
    <xf numFmtId="3" fontId="0" fillId="0" borderId="26" xfId="0" applyNumberFormat="1" applyBorder="1"/>
    <xf numFmtId="164" fontId="0" fillId="0" borderId="26" xfId="45" applyNumberFormat="1" applyFont="1" applyBorder="1"/>
    <xf numFmtId="0" fontId="31" fillId="0" borderId="26" xfId="1" applyFont="1" applyBorder="1"/>
    <xf numFmtId="3" fontId="31" fillId="0" borderId="26" xfId="1" applyNumberFormat="1" applyFont="1" applyBorder="1" applyAlignment="1">
      <alignment horizontal="right"/>
    </xf>
    <xf numFmtId="3" fontId="32" fillId="0" borderId="26" xfId="0" applyNumberFormat="1" applyFont="1" applyBorder="1"/>
    <xf numFmtId="164" fontId="32" fillId="0" borderId="26" xfId="45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164" fontId="32" fillId="0" borderId="26" xfId="0" applyNumberFormat="1" applyFont="1" applyBorder="1"/>
    <xf numFmtId="164" fontId="29" fillId="0" borderId="6" xfId="0" applyNumberFormat="1" applyFont="1" applyBorder="1"/>
    <xf numFmtId="164" fontId="29" fillId="0" borderId="25" xfId="0" applyNumberFormat="1" applyFont="1" applyBorder="1"/>
    <xf numFmtId="16" fontId="0" fillId="0" borderId="27" xfId="0" applyNumberFormat="1" applyBorder="1"/>
    <xf numFmtId="0" fontId="33" fillId="0" borderId="0" xfId="0" applyFont="1"/>
    <xf numFmtId="0" fontId="0" fillId="0" borderId="0" xfId="0" quotePrefix="1"/>
    <xf numFmtId="0" fontId="0" fillId="0" borderId="28" xfId="0" applyBorder="1"/>
    <xf numFmtId="0" fontId="0" fillId="0" borderId="29" xfId="0" applyBorder="1"/>
    <xf numFmtId="3" fontId="23" fillId="0" borderId="22" xfId="0" quotePrefix="1" applyNumberFormat="1" applyFont="1" applyBorder="1" applyAlignment="1">
      <alignment horizontal="right"/>
    </xf>
    <xf numFmtId="0" fontId="22" fillId="0" borderId="0" xfId="0" applyFont="1"/>
    <xf numFmtId="0" fontId="25" fillId="24" borderId="5" xfId="1" applyFont="1" applyFill="1" applyBorder="1"/>
    <xf numFmtId="0" fontId="34" fillId="0" borderId="0" xfId="0" applyFont="1"/>
    <xf numFmtId="0" fontId="35" fillId="0" borderId="0" xfId="0" applyFont="1"/>
    <xf numFmtId="164" fontId="36" fillId="0" borderId="26" xfId="45" applyNumberFormat="1" applyFont="1" applyBorder="1"/>
    <xf numFmtId="3" fontId="0" fillId="24" borderId="31" xfId="0" applyNumberFormat="1" applyFill="1" applyBorder="1"/>
    <xf numFmtId="164" fontId="0" fillId="0" borderId="31" xfId="45" applyNumberFormat="1" applyFont="1" applyBorder="1"/>
    <xf numFmtId="164" fontId="29" fillId="0" borderId="31" xfId="0" applyNumberFormat="1" applyFont="1" applyBorder="1"/>
    <xf numFmtId="3" fontId="1" fillId="0" borderId="31" xfId="1" applyNumberFormat="1" applyBorder="1" applyAlignment="1">
      <alignment horizontal="right"/>
    </xf>
    <xf numFmtId="164" fontId="23" fillId="0" borderId="31" xfId="45" applyNumberFormat="1" applyFont="1" applyBorder="1"/>
    <xf numFmtId="164" fontId="0" fillId="0" borderId="0" xfId="45" applyNumberFormat="1" applyFont="1"/>
    <xf numFmtId="0" fontId="1" fillId="24" borderId="32" xfId="1" applyFill="1" applyBorder="1"/>
    <xf numFmtId="164" fontId="0" fillId="0" borderId="33" xfId="45" applyNumberFormat="1" applyFont="1" applyBorder="1"/>
    <xf numFmtId="0" fontId="0" fillId="0" borderId="34" xfId="0" applyBorder="1"/>
    <xf numFmtId="3" fontId="1" fillId="0" borderId="33" xfId="1" applyNumberFormat="1" applyBorder="1" applyAlignment="1">
      <alignment horizontal="right"/>
    </xf>
    <xf numFmtId="3" fontId="0" fillId="0" borderId="33" xfId="0" applyNumberFormat="1" applyBorder="1"/>
    <xf numFmtId="164" fontId="0" fillId="0" borderId="33" xfId="0" applyNumberFormat="1" applyBorder="1"/>
    <xf numFmtId="3" fontId="0" fillId="24" borderId="33" xfId="0" applyNumberFormat="1" applyFill="1" applyBorder="1"/>
    <xf numFmtId="164" fontId="29" fillId="0" borderId="33" xfId="0" applyNumberFormat="1" applyFont="1" applyBorder="1"/>
    <xf numFmtId="0" fontId="38" fillId="0" borderId="5" xfId="1" applyFont="1" applyBorder="1"/>
    <xf numFmtId="0" fontId="38" fillId="24" borderId="5" xfId="1" applyFont="1" applyFill="1" applyBorder="1"/>
    <xf numFmtId="0" fontId="30" fillId="24" borderId="5" xfId="0" applyFont="1" applyFill="1" applyBorder="1"/>
    <xf numFmtId="14" fontId="0" fillId="0" borderId="0" xfId="0" applyNumberFormat="1"/>
    <xf numFmtId="164" fontId="36" fillId="0" borderId="31" xfId="45" applyNumberFormat="1" applyFont="1" applyBorder="1"/>
    <xf numFmtId="164" fontId="36" fillId="0" borderId="31" xfId="0" applyNumberFormat="1" applyFont="1" applyBorder="1"/>
    <xf numFmtId="0" fontId="3" fillId="0" borderId="0" xfId="0" applyFont="1"/>
    <xf numFmtId="164" fontId="36" fillId="0" borderId="0" xfId="0" applyNumberFormat="1" applyFont="1"/>
    <xf numFmtId="3" fontId="3" fillId="0" borderId="22" xfId="0" applyNumberFormat="1" applyFont="1" applyBorder="1"/>
    <xf numFmtId="164" fontId="39" fillId="0" borderId="0" xfId="45" applyNumberFormat="1" applyFont="1"/>
    <xf numFmtId="164" fontId="22" fillId="0" borderId="0" xfId="45" applyNumberFormat="1" applyFont="1"/>
    <xf numFmtId="3" fontId="23" fillId="0" borderId="31" xfId="0" applyNumberFormat="1" applyFont="1" applyBorder="1"/>
    <xf numFmtId="0" fontId="37" fillId="0" borderId="0" xfId="0" applyFont="1"/>
    <xf numFmtId="0" fontId="0" fillId="0" borderId="0" xfId="0" applyBorder="1"/>
    <xf numFmtId="0" fontId="0" fillId="0" borderId="35" xfId="0" applyBorder="1" applyAlignment="1">
      <alignment horizontal="center"/>
    </xf>
    <xf numFmtId="3" fontId="0" fillId="0" borderId="0" xfId="0" applyNumberFormat="1" applyBorder="1"/>
    <xf numFmtId="16" fontId="3" fillId="0" borderId="25" xfId="0" applyNumberFormat="1" applyFont="1" applyBorder="1" applyAlignment="1">
      <alignment horizontal="right" vertical="top"/>
    </xf>
    <xf numFmtId="164" fontId="40" fillId="0" borderId="25" xfId="45" applyNumberFormat="1" applyFont="1" applyBorder="1"/>
    <xf numFmtId="3" fontId="41" fillId="0" borderId="22" xfId="0" applyNumberFormat="1" applyFont="1" applyBorder="1"/>
    <xf numFmtId="0" fontId="0" fillId="0" borderId="2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9" xfId="0" applyBorder="1" applyAlignment="1">
      <alignment horizontal="left"/>
    </xf>
  </cellXfs>
  <cellStyles count="51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erekening 2" xfId="27" xr:uid="{00000000-0005-0000-0000-000018000000}"/>
    <cellStyle name="Controlecel 2" xfId="28" xr:uid="{00000000-0005-0000-0000-000019000000}"/>
    <cellStyle name="Gekoppelde cel 2" xfId="29" xr:uid="{00000000-0005-0000-0000-00001A000000}"/>
    <cellStyle name="Goed 2" xfId="30" xr:uid="{00000000-0005-0000-0000-00001B000000}"/>
    <cellStyle name="Heading" xfId="47" xr:uid="{00000000-0005-0000-0000-00001C000000}"/>
    <cellStyle name="Heading1" xfId="48" xr:uid="{00000000-0005-0000-0000-00001D000000}"/>
    <cellStyle name="Invoer 2" xfId="31" xr:uid="{00000000-0005-0000-0000-00001E000000}"/>
    <cellStyle name="Komma" xfId="45" builtinId="3"/>
    <cellStyle name="Kop 1 2" xfId="32" xr:uid="{00000000-0005-0000-0000-000020000000}"/>
    <cellStyle name="Kop 2 2" xfId="33" xr:uid="{00000000-0005-0000-0000-000021000000}"/>
    <cellStyle name="Kop 3 2" xfId="34" xr:uid="{00000000-0005-0000-0000-000022000000}"/>
    <cellStyle name="Kop 4 2" xfId="35" xr:uid="{00000000-0005-0000-0000-000023000000}"/>
    <cellStyle name="Neutraal 2" xfId="36" xr:uid="{00000000-0005-0000-0000-000024000000}"/>
    <cellStyle name="Notitie 2" xfId="37" xr:uid="{00000000-0005-0000-0000-000025000000}"/>
    <cellStyle name="Ongeldig 2" xfId="38" xr:uid="{00000000-0005-0000-0000-000026000000}"/>
    <cellStyle name="Result" xfId="49" xr:uid="{00000000-0005-0000-0000-000027000000}"/>
    <cellStyle name="Result2" xfId="50" xr:uid="{00000000-0005-0000-0000-000028000000}"/>
    <cellStyle name="Standaard" xfId="0" builtinId="0"/>
    <cellStyle name="Standaard 2" xfId="1" xr:uid="{00000000-0005-0000-0000-00002A000000}"/>
    <cellStyle name="Standaard 2 2" xfId="39" xr:uid="{00000000-0005-0000-0000-00002B000000}"/>
    <cellStyle name="Standaard 3" xfId="2" xr:uid="{00000000-0005-0000-0000-00002C000000}"/>
    <cellStyle name="Standaard 4" xfId="46" xr:uid="{00000000-0005-0000-0000-00002D000000}"/>
    <cellStyle name="Titel 2" xfId="40" xr:uid="{00000000-0005-0000-0000-00002E000000}"/>
    <cellStyle name="Totaal 2" xfId="41" xr:uid="{00000000-0005-0000-0000-00002F000000}"/>
    <cellStyle name="Uitvoer 2" xfId="42" xr:uid="{00000000-0005-0000-0000-000030000000}"/>
    <cellStyle name="Verklarende tekst 2" xfId="43" xr:uid="{00000000-0005-0000-0000-000031000000}"/>
    <cellStyle name="Waarschuwingstekst 2" xfId="4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about:blank" TargetMode="External"/>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15025</xdr:rowOff>
    </xdr:from>
    <xdr:to>
      <xdr:col>6</xdr:col>
      <xdr:colOff>161664</xdr:colOff>
      <xdr:row>31</xdr:row>
      <xdr:rowOff>92747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F28903E-5BC3-4B8C-8D43-E860E9CEC4B2}"/>
            </a:ext>
          </a:extLst>
        </xdr:cNvPr>
        <xdr:cNvSpPr txBox="1"/>
      </xdr:nvSpPr>
      <xdr:spPr>
        <a:xfrm rot="19018070">
          <a:off x="0" y="4341492"/>
          <a:ext cx="6494731" cy="1635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0">
              <a:solidFill>
                <a:schemeClr val="bg1">
                  <a:lumMod val="85000"/>
                  <a:alpha val="62000"/>
                </a:schemeClr>
              </a:solidFill>
            </a:rPr>
            <a:t>VOORLOPIG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104775</xdr:rowOff>
    </xdr:from>
    <xdr:to>
      <xdr:col>0</xdr:col>
      <xdr:colOff>2495550</xdr:colOff>
      <xdr:row>5</xdr:row>
      <xdr:rowOff>76200</xdr:rowOff>
    </xdr:to>
    <xdr:pic>
      <xdr:nvPicPr>
        <xdr:cNvPr id="5" name="Afbeelding 4" descr="Rafaël de Rivi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24955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K50"/>
  <sheetViews>
    <sheetView tabSelected="1" zoomScale="90" zoomScaleNormal="90" workbookViewId="0">
      <selection activeCell="A41" sqref="A41"/>
    </sheetView>
  </sheetViews>
  <sheetFormatPr defaultRowHeight="14.4" x14ac:dyDescent="0.3"/>
  <cols>
    <col min="1" max="1" width="42.33203125" bestFit="1" customWidth="1"/>
    <col min="2" max="2" width="10.44140625" customWidth="1"/>
    <col min="3" max="3" width="9.88671875" bestFit="1" customWidth="1"/>
    <col min="4" max="4" width="11" bestFit="1" customWidth="1"/>
    <col min="5" max="5" width="10" bestFit="1" customWidth="1"/>
    <col min="6" max="6" width="8.6640625" bestFit="1" customWidth="1"/>
    <col min="7" max="7" width="16.6640625" bestFit="1" customWidth="1"/>
    <col min="8" max="9" width="10.5546875" bestFit="1" customWidth="1"/>
    <col min="10" max="10" width="9.88671875" customWidth="1"/>
  </cols>
  <sheetData>
    <row r="7" spans="1:8" x14ac:dyDescent="0.3">
      <c r="A7" s="4" t="s">
        <v>44</v>
      </c>
      <c r="B7" s="21" t="s">
        <v>31</v>
      </c>
      <c r="C7" s="85">
        <v>2019</v>
      </c>
      <c r="D7" s="29" t="s">
        <v>51</v>
      </c>
      <c r="E7" s="87"/>
      <c r="F7" s="32" t="s">
        <v>23</v>
      </c>
    </row>
    <row r="8" spans="1:8" x14ac:dyDescent="0.3">
      <c r="A8" s="2"/>
      <c r="B8" s="2" t="s">
        <v>13</v>
      </c>
      <c r="C8" s="1" t="s">
        <v>14</v>
      </c>
      <c r="D8" s="29" t="s">
        <v>13</v>
      </c>
      <c r="E8" s="29" t="s">
        <v>14</v>
      </c>
      <c r="F8" s="32" t="s">
        <v>28</v>
      </c>
    </row>
    <row r="9" spans="1:8" x14ac:dyDescent="0.3">
      <c r="A9" s="3" t="s">
        <v>1</v>
      </c>
      <c r="B9" s="23">
        <v>32500</v>
      </c>
      <c r="C9" s="22"/>
      <c r="D9" s="30">
        <v>38132.199999999997</v>
      </c>
      <c r="E9" s="41"/>
      <c r="F9" s="51">
        <f>D9-(B9*1)</f>
        <v>5632.1999999999971</v>
      </c>
      <c r="H9" s="48"/>
    </row>
    <row r="10" spans="1:8" x14ac:dyDescent="0.3">
      <c r="A10" s="3" t="s">
        <v>26</v>
      </c>
      <c r="B10" s="23">
        <v>1900</v>
      </c>
      <c r="C10" s="22"/>
      <c r="D10" s="30">
        <v>250</v>
      </c>
      <c r="E10" s="41"/>
      <c r="F10" s="51">
        <f>D10-(B10*1)</f>
        <v>-1650</v>
      </c>
    </row>
    <row r="11" spans="1:8" x14ac:dyDescent="0.3">
      <c r="A11" s="3" t="s">
        <v>40</v>
      </c>
      <c r="B11" s="66">
        <v>0</v>
      </c>
      <c r="C11" s="67"/>
      <c r="D11" s="64">
        <v>5367</v>
      </c>
      <c r="E11" s="68"/>
      <c r="F11" s="51">
        <f>D11-(B11*1)</f>
        <v>5367</v>
      </c>
    </row>
    <row r="12" spans="1:8" x14ac:dyDescent="0.3">
      <c r="A12" s="3" t="s">
        <v>41</v>
      </c>
      <c r="B12" s="66">
        <v>0</v>
      </c>
      <c r="C12" s="67"/>
      <c r="D12" s="64">
        <v>1245</v>
      </c>
      <c r="E12" s="68"/>
      <c r="F12" s="51">
        <f>D12-(B12*1)</f>
        <v>1245</v>
      </c>
    </row>
    <row r="13" spans="1:8" x14ac:dyDescent="0.3">
      <c r="A13" s="3" t="s">
        <v>17</v>
      </c>
      <c r="B13" s="23">
        <v>250</v>
      </c>
      <c r="C13" s="22"/>
      <c r="D13" s="30"/>
      <c r="E13" s="41"/>
      <c r="F13" s="51">
        <f>D13-(B13*1)</f>
        <v>-250</v>
      </c>
    </row>
    <row r="14" spans="1:8" x14ac:dyDescent="0.3">
      <c r="A14" s="3" t="s">
        <v>37</v>
      </c>
      <c r="B14" s="60">
        <v>0</v>
      </c>
      <c r="C14" s="82" t="s">
        <v>49</v>
      </c>
      <c r="D14" s="75">
        <v>1454</v>
      </c>
      <c r="E14" s="76">
        <v>1454</v>
      </c>
      <c r="F14" s="61"/>
      <c r="G14" s="83" t="s">
        <v>45</v>
      </c>
      <c r="H14" s="83"/>
    </row>
    <row r="15" spans="1:8" x14ac:dyDescent="0.3">
      <c r="A15" s="3" t="s">
        <v>25</v>
      </c>
      <c r="B15" s="34">
        <v>0</v>
      </c>
      <c r="C15" s="35"/>
      <c r="D15" s="36"/>
      <c r="E15" s="42"/>
      <c r="F15" s="51">
        <f>D15-(B15*1)</f>
        <v>0</v>
      </c>
    </row>
    <row r="16" spans="1:8" x14ac:dyDescent="0.3">
      <c r="A16" s="3" t="s">
        <v>27</v>
      </c>
      <c r="B16" s="34">
        <v>500</v>
      </c>
      <c r="C16" s="35"/>
      <c r="D16" s="36"/>
      <c r="E16" s="42"/>
      <c r="F16" s="51">
        <f>D16-(B16*1)</f>
        <v>-500</v>
      </c>
    </row>
    <row r="17" spans="1:7" x14ac:dyDescent="0.3">
      <c r="A17" s="20" t="s">
        <v>22</v>
      </c>
      <c r="B17" s="26"/>
      <c r="C17" s="89"/>
      <c r="D17" s="88">
        <v>1428</v>
      </c>
      <c r="E17" s="41"/>
      <c r="F17" s="33"/>
      <c r="G17" s="47"/>
    </row>
    <row r="18" spans="1:7" x14ac:dyDescent="0.3">
      <c r="A18" s="37" t="s">
        <v>30</v>
      </c>
      <c r="B18" s="38"/>
      <c r="C18" s="39"/>
      <c r="D18" s="40"/>
      <c r="E18" s="43"/>
      <c r="F18" s="56">
        <f>SUM(F9:F16)-F14</f>
        <v>9844.1999999999971</v>
      </c>
    </row>
    <row r="19" spans="1:7" ht="15" x14ac:dyDescent="0.3">
      <c r="A19" s="71" t="s">
        <v>18</v>
      </c>
      <c r="B19" s="24"/>
      <c r="C19" s="25">
        <v>1450</v>
      </c>
      <c r="D19" s="44"/>
      <c r="E19" s="27">
        <v>3389.63</v>
      </c>
      <c r="F19" s="31">
        <f t="shared" ref="F19:F37" si="0">(C19*1)-E19</f>
        <v>-1939.63</v>
      </c>
      <c r="G19" s="54"/>
    </row>
    <row r="20" spans="1:7" ht="15" x14ac:dyDescent="0.3">
      <c r="A20" s="71" t="s">
        <v>2</v>
      </c>
      <c r="B20" s="10"/>
      <c r="C20" s="11">
        <v>400</v>
      </c>
      <c r="D20" s="45"/>
      <c r="E20" s="30">
        <v>30.99</v>
      </c>
      <c r="F20" s="31">
        <f t="shared" si="0"/>
        <v>369.01</v>
      </c>
      <c r="G20" s="54"/>
    </row>
    <row r="21" spans="1:7" ht="15" x14ac:dyDescent="0.3">
      <c r="A21" s="71" t="s">
        <v>3</v>
      </c>
      <c r="B21" s="10"/>
      <c r="C21" s="11">
        <v>400</v>
      </c>
      <c r="D21" s="45"/>
      <c r="E21" s="30">
        <v>251.93</v>
      </c>
      <c r="F21" s="31">
        <f t="shared" si="0"/>
        <v>148.07</v>
      </c>
      <c r="G21" s="54"/>
    </row>
    <row r="22" spans="1:7" ht="15" x14ac:dyDescent="0.3">
      <c r="A22" s="71" t="s">
        <v>4</v>
      </c>
      <c r="B22" s="10"/>
      <c r="C22" s="11">
        <v>2500</v>
      </c>
      <c r="D22" s="45"/>
      <c r="E22" s="30">
        <v>2148.5700000000002</v>
      </c>
      <c r="F22" s="31">
        <f t="shared" si="0"/>
        <v>351.42999999999984</v>
      </c>
      <c r="G22" s="54"/>
    </row>
    <row r="23" spans="1:7" ht="15" x14ac:dyDescent="0.3">
      <c r="A23" s="71" t="s">
        <v>5</v>
      </c>
      <c r="B23" s="10"/>
      <c r="C23" s="11">
        <v>800</v>
      </c>
      <c r="D23" s="45"/>
      <c r="E23" s="30">
        <v>1256.93</v>
      </c>
      <c r="F23" s="31">
        <f t="shared" si="0"/>
        <v>-456.93000000000006</v>
      </c>
      <c r="G23" s="54"/>
    </row>
    <row r="24" spans="1:7" ht="15" x14ac:dyDescent="0.3">
      <c r="A24" s="71" t="s">
        <v>36</v>
      </c>
      <c r="B24" s="10"/>
      <c r="C24" s="11">
        <v>3500</v>
      </c>
      <c r="D24" s="45"/>
      <c r="E24" s="30">
        <v>6283.95</v>
      </c>
      <c r="F24" s="31">
        <f t="shared" si="0"/>
        <v>-2783.95</v>
      </c>
      <c r="G24" s="47"/>
    </row>
    <row r="25" spans="1:7" ht="15" x14ac:dyDescent="0.3">
      <c r="A25" s="71" t="s">
        <v>6</v>
      </c>
      <c r="B25" s="10"/>
      <c r="C25" s="11">
        <v>250</v>
      </c>
      <c r="D25" s="45"/>
      <c r="E25" s="30">
        <v>345.15</v>
      </c>
      <c r="F25" s="31">
        <f t="shared" si="0"/>
        <v>-95.149999999999977</v>
      </c>
      <c r="G25" s="55"/>
    </row>
    <row r="26" spans="1:7" ht="15" x14ac:dyDescent="0.3">
      <c r="A26" s="73" t="s">
        <v>35</v>
      </c>
      <c r="B26" s="12"/>
      <c r="C26" s="12">
        <v>0</v>
      </c>
      <c r="D26" s="45"/>
      <c r="E26" s="30"/>
      <c r="F26" s="31">
        <f t="shared" si="0"/>
        <v>0</v>
      </c>
      <c r="G26" s="54"/>
    </row>
    <row r="27" spans="1:7" ht="15" x14ac:dyDescent="0.3">
      <c r="A27" s="73" t="s">
        <v>43</v>
      </c>
      <c r="B27" s="57"/>
      <c r="C27" s="57">
        <v>0</v>
      </c>
      <c r="D27" s="59"/>
      <c r="E27" s="58">
        <v>4009.62</v>
      </c>
      <c r="F27" s="31">
        <f t="shared" si="0"/>
        <v>-4009.62</v>
      </c>
      <c r="G27" s="54"/>
    </row>
    <row r="28" spans="1:7" ht="15" x14ac:dyDescent="0.3">
      <c r="A28" s="73" t="s">
        <v>42</v>
      </c>
      <c r="B28" s="69"/>
      <c r="C28" s="69"/>
      <c r="D28" s="70"/>
      <c r="E28" s="64">
        <v>1245</v>
      </c>
      <c r="F28" s="31">
        <f t="shared" si="0"/>
        <v>-1245</v>
      </c>
      <c r="G28" s="54"/>
    </row>
    <row r="29" spans="1:7" ht="15" x14ac:dyDescent="0.3">
      <c r="A29" s="72" t="s">
        <v>7</v>
      </c>
      <c r="B29" s="12"/>
      <c r="C29" s="13">
        <v>4000</v>
      </c>
      <c r="D29" s="45"/>
      <c r="E29" s="30">
        <v>4354.22</v>
      </c>
      <c r="F29" s="31">
        <f t="shared" si="0"/>
        <v>-354.22000000000025</v>
      </c>
      <c r="G29" s="54"/>
    </row>
    <row r="30" spans="1:7" ht="15" x14ac:dyDescent="0.3">
      <c r="A30" s="72" t="s">
        <v>29</v>
      </c>
      <c r="B30" s="12"/>
      <c r="C30" s="13">
        <v>0</v>
      </c>
      <c r="D30" s="45"/>
      <c r="E30" s="30"/>
      <c r="F30" s="31">
        <f t="shared" si="0"/>
        <v>0</v>
      </c>
    </row>
    <row r="31" spans="1:7" ht="15" x14ac:dyDescent="0.3">
      <c r="A31" s="72" t="s">
        <v>8</v>
      </c>
      <c r="B31" s="12"/>
      <c r="C31" s="13">
        <v>500</v>
      </c>
      <c r="D31" s="45"/>
      <c r="E31" s="30">
        <v>150</v>
      </c>
      <c r="F31" s="31">
        <f t="shared" si="0"/>
        <v>350</v>
      </c>
      <c r="G31" t="s">
        <v>48</v>
      </c>
    </row>
    <row r="32" spans="1:7" ht="15" x14ac:dyDescent="0.3">
      <c r="A32" s="72" t="s">
        <v>9</v>
      </c>
      <c r="B32" s="12"/>
      <c r="C32" s="13">
        <v>500</v>
      </c>
      <c r="D32" s="45"/>
      <c r="E32" s="30">
        <v>59.9</v>
      </c>
      <c r="F32" s="31">
        <f t="shared" si="0"/>
        <v>440.1</v>
      </c>
    </row>
    <row r="33" spans="1:11" ht="15" x14ac:dyDescent="0.3">
      <c r="A33" s="72" t="s">
        <v>10</v>
      </c>
      <c r="B33" s="12"/>
      <c r="C33" s="13">
        <v>0</v>
      </c>
      <c r="D33" s="45"/>
      <c r="E33" s="30"/>
      <c r="F33" s="31">
        <f t="shared" si="0"/>
        <v>0</v>
      </c>
      <c r="H33" s="86"/>
      <c r="I33" s="84"/>
    </row>
    <row r="34" spans="1:11" ht="15" x14ac:dyDescent="0.3">
      <c r="A34" s="72" t="s">
        <v>11</v>
      </c>
      <c r="B34" s="12"/>
      <c r="C34" s="13">
        <v>9350</v>
      </c>
      <c r="D34" s="45"/>
      <c r="E34" s="30">
        <v>8830.75</v>
      </c>
      <c r="F34" s="31">
        <f t="shared" si="0"/>
        <v>519.25</v>
      </c>
      <c r="G34" s="54"/>
      <c r="H34" s="84"/>
    </row>
    <row r="35" spans="1:11" ht="15" x14ac:dyDescent="0.3">
      <c r="A35" s="72" t="s">
        <v>12</v>
      </c>
      <c r="B35" s="12"/>
      <c r="C35" s="13">
        <v>7500</v>
      </c>
      <c r="D35" s="45"/>
      <c r="E35" s="30">
        <v>10614.21</v>
      </c>
      <c r="F35" s="31">
        <f t="shared" si="0"/>
        <v>-3114.2099999999991</v>
      </c>
      <c r="G35" s="54"/>
    </row>
    <row r="36" spans="1:11" ht="15" x14ac:dyDescent="0.3">
      <c r="A36" s="72" t="s">
        <v>47</v>
      </c>
      <c r="B36" s="12"/>
      <c r="C36" s="13">
        <v>3500</v>
      </c>
      <c r="D36" s="45"/>
      <c r="E36" s="30">
        <v>3100</v>
      </c>
      <c r="F36" s="31">
        <f t="shared" si="0"/>
        <v>400</v>
      </c>
    </row>
    <row r="37" spans="1:11" ht="15" x14ac:dyDescent="0.3">
      <c r="A37" s="72" t="s">
        <v>38</v>
      </c>
      <c r="B37" s="12"/>
      <c r="C37" s="13">
        <v>500</v>
      </c>
      <c r="D37" s="45"/>
      <c r="E37" s="30">
        <v>351</v>
      </c>
      <c r="F37" s="31">
        <f t="shared" si="0"/>
        <v>149</v>
      </c>
    </row>
    <row r="38" spans="1:11" x14ac:dyDescent="0.3">
      <c r="A38" s="6" t="s">
        <v>0</v>
      </c>
      <c r="B38" s="14">
        <f>SUM(B9:B37)-B14</f>
        <v>35150</v>
      </c>
      <c r="C38" s="14">
        <f>SUM(C19:C37)</f>
        <v>35150</v>
      </c>
      <c r="D38" s="79">
        <f>D9+D10+D11+D12+D15+D15+D16+D17</f>
        <v>46422.2</v>
      </c>
      <c r="E38" s="79">
        <f>SUM(E19:E37)</f>
        <v>46421.850000000006</v>
      </c>
      <c r="F38" s="31">
        <f>SUM(F9:F37)-F18</f>
        <v>-1427.6500000000069</v>
      </c>
    </row>
    <row r="39" spans="1:11" x14ac:dyDescent="0.3">
      <c r="A39" s="5"/>
      <c r="F39" s="78"/>
    </row>
    <row r="40" spans="1:11" x14ac:dyDescent="0.3">
      <c r="A40" s="53" t="s">
        <v>33</v>
      </c>
      <c r="B40" s="74">
        <v>43466</v>
      </c>
    </row>
    <row r="41" spans="1:11" x14ac:dyDescent="0.3">
      <c r="A41" s="8" t="s">
        <v>34</v>
      </c>
      <c r="B41" s="28">
        <v>6119.84</v>
      </c>
      <c r="C41" s="16"/>
      <c r="D41" s="28">
        <v>6122.67</v>
      </c>
      <c r="I41" s="77"/>
      <c r="K41" s="77"/>
    </row>
    <row r="42" spans="1:11" x14ac:dyDescent="0.3">
      <c r="A42" s="7" t="s">
        <v>15</v>
      </c>
      <c r="B42" s="28">
        <v>3660.4</v>
      </c>
      <c r="C42" s="16"/>
      <c r="D42" s="28">
        <v>1707.37</v>
      </c>
      <c r="I42" s="62"/>
      <c r="K42" s="80"/>
    </row>
    <row r="43" spans="1:11" x14ac:dyDescent="0.3">
      <c r="A43" s="7" t="s">
        <v>16</v>
      </c>
      <c r="B43" s="28">
        <v>54.1</v>
      </c>
      <c r="C43" s="16"/>
      <c r="D43" s="28">
        <v>196.03</v>
      </c>
      <c r="I43" s="62"/>
      <c r="K43" s="80"/>
    </row>
    <row r="44" spans="1:11" x14ac:dyDescent="0.3">
      <c r="A44" s="63" t="s">
        <v>39</v>
      </c>
      <c r="B44" s="64">
        <v>0</v>
      </c>
      <c r="C44" s="65"/>
      <c r="D44" s="64">
        <v>380.77</v>
      </c>
      <c r="I44" s="62"/>
      <c r="K44" s="80"/>
    </row>
    <row r="45" spans="1:11" x14ac:dyDescent="0.3">
      <c r="A45" s="8" t="s">
        <v>50</v>
      </c>
      <c r="B45" s="28">
        <f>SUM(B41:B44)</f>
        <v>9834.34</v>
      </c>
      <c r="C45" s="17" t="s">
        <v>19</v>
      </c>
      <c r="D45" s="18">
        <f>D41+D42+D43+D44</f>
        <v>8406.84</v>
      </c>
      <c r="I45" s="62"/>
      <c r="K45" s="80"/>
    </row>
    <row r="46" spans="1:11" x14ac:dyDescent="0.3">
      <c r="A46" s="2" t="s">
        <v>46</v>
      </c>
      <c r="B46" s="9" t="s">
        <v>21</v>
      </c>
      <c r="C46" s="15" t="s">
        <v>20</v>
      </c>
      <c r="D46" s="28">
        <f>B45+D38-E38-D17</f>
        <v>8406.6899999999878</v>
      </c>
      <c r="K46" s="81"/>
    </row>
    <row r="47" spans="1:11" x14ac:dyDescent="0.3">
      <c r="A47" s="90" t="s">
        <v>24</v>
      </c>
      <c r="B47" s="91"/>
      <c r="C47" s="92"/>
      <c r="D47" s="19">
        <f>D46-D45</f>
        <v>-0.15000000001236913</v>
      </c>
      <c r="K47" s="81"/>
    </row>
    <row r="48" spans="1:11" x14ac:dyDescent="0.3">
      <c r="B48" s="49" t="s">
        <v>32</v>
      </c>
      <c r="C48" s="50"/>
      <c r="D48" s="46">
        <v>43465</v>
      </c>
      <c r="K48" s="81"/>
    </row>
    <row r="49" spans="1:11" x14ac:dyDescent="0.3">
      <c r="K49" s="81"/>
    </row>
    <row r="50" spans="1:11" x14ac:dyDescent="0.3">
      <c r="A50" s="52"/>
    </row>
  </sheetData>
  <mergeCells count="1">
    <mergeCell ref="A47:C47"/>
  </mergeCells>
  <pageMargins left="0.25" right="0.25" top="0.75" bottom="0.75" header="0.3" footer="0.3"/>
  <pageSetup paperSize="9" scale="7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Gerealiseerd 2019</vt:lpstr>
      <vt:lpstr>'Gerealiseerd 2019'!Afdrukbereik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T.A.M. de Vette, HE adviseurs</dc:creator>
  <cp:lastModifiedBy>Ad van der Heiden</cp:lastModifiedBy>
  <cp:lastPrinted>2020-07-07T10:09:56Z</cp:lastPrinted>
  <dcterms:created xsi:type="dcterms:W3CDTF">2015-01-06T19:48:30Z</dcterms:created>
  <dcterms:modified xsi:type="dcterms:W3CDTF">2020-07-07T10:19:37Z</dcterms:modified>
</cp:coreProperties>
</file>